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1 - Costi" sheetId="1" r:id="rId1"/>
    <sheet name="2 - Clienti" sheetId="2" r:id="rId2"/>
    <sheet name="3 - Output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workbookViewId="0"/>
  </sheetViews>
  <cols>
    <col min="1" max="1" width="34.83203125" customWidth="1"/>
    <col min="2" max="2" width="12.83203125" customWidth="1"/>
    <col min="3" max="3" width="8.83203125" customWidth="1"/>
    <col min="4" max="4" width="8.83203125" customWidth="1"/>
    <col min="5" max="5" width="8.83203125" customWidth="1"/>
    <col min="6" max="6" width="8.83203125" customWidth="1"/>
    <col min="7" max="7" width="8.83203125" customWidth="1"/>
    <col min="8" max="8" width="8.83203125" customWidth="1"/>
    <col min="9" max="9" width="8.83203125" customWidth="1"/>
    <col min="10" max="10" width="8.83203125" customWidth="1"/>
    <col min="11" max="11" width="8.83203125" customWidth="1"/>
    <col min="12" max="12" width="8.83203125" customWidth="1"/>
    <col min="13" max="13" width="8.83203125" customWidth="1"/>
    <col min="14" max="14" width="8.83203125" customWidth="1"/>
    <col min="15" max="15" width="12.83203125" customWidth="1"/>
  </cols>
  <sheetData>
    <row r="1">
      <c r="A1" t="str">
        <v>VOCE DI COSTO</v>
      </c>
      <c r="B1" t="str">
        <v>CATEGORIA</v>
      </c>
      <c r="C1" t="str">
        <v>Gen</v>
      </c>
      <c r="D1" t="str">
        <v>Feb</v>
      </c>
      <c r="E1" t="str">
        <v>Mar</v>
      </c>
      <c r="F1" t="str">
        <v>Apr</v>
      </c>
      <c r="G1" t="str">
        <v>Mag</v>
      </c>
      <c r="H1" t="str">
        <v>Giu</v>
      </c>
      <c r="I1" t="str">
        <v>Lug</v>
      </c>
      <c r="J1" t="str">
        <v>Ago</v>
      </c>
      <c r="K1" t="str">
        <v>Set</v>
      </c>
      <c r="L1" t="str">
        <v>Ott</v>
      </c>
      <c r="M1" t="str">
        <v>Nov</v>
      </c>
      <c r="N1" t="str">
        <v>Dic</v>
      </c>
      <c r="O1" t="str">
        <v>TOTALE ANNO</v>
      </c>
    </row>
    <row r="2">
      <c r="A2" t="str">
        <v>Google Ads</v>
      </c>
      <c r="B2" t="str">
        <v>Pubblicità</v>
      </c>
      <c r="C2">
        <v>1500</v>
      </c>
      <c r="D2">
        <v>1500</v>
      </c>
      <c r="E2">
        <v>1500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f>SUM(C2:N2)</f>
      </c>
    </row>
    <row r="3">
      <c r="A3" t="str">
        <v>Meta Ads</v>
      </c>
      <c r="B3" t="str">
        <v>Pubblicità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f>SUM(C3:N3)</f>
      </c>
    </row>
    <row r="4">
      <c r="A4" t="str">
        <v>LinkedIn Ads</v>
      </c>
      <c r="B4" t="str">
        <v>Pubblicità</v>
      </c>
      <c r="C4">
        <v>600</v>
      </c>
      <c r="D4">
        <v>600</v>
      </c>
      <c r="E4">
        <v>600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f>SUM(C4:N4)</f>
      </c>
    </row>
    <row r="5">
      <c r="A5" t="str">
        <v>CRM e tool (quota acquisizione)</v>
      </c>
      <c r="B5" t="str">
        <v>Strumenti</v>
      </c>
      <c r="C5">
        <v>200</v>
      </c>
      <c r="D5">
        <v>200</v>
      </c>
      <c r="E5">
        <v>200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f>SUM(C5:N5)</f>
      </c>
    </row>
    <row r="6">
      <c r="A6" t="str">
        <v>Personale comm./mktg (pro-quota)</v>
      </c>
      <c r="B6" t="str">
        <v>Personale</v>
      </c>
      <c r="C6">
        <v>1250</v>
      </c>
      <c r="D6">
        <v>1250</v>
      </c>
      <c r="E6">
        <v>1250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f>SUM(C6:N6)</f>
      </c>
    </row>
    <row r="7">
      <c r="A7" t="str">
        <v>Consulente SEO</v>
      </c>
      <c r="B7" t="str">
        <v>Consulenze</v>
      </c>
      <c r="C7">
        <v>500</v>
      </c>
      <c r="D7">
        <v>500</v>
      </c>
      <c r="E7">
        <v>500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f>SUM(C7:N7)</f>
      </c>
    </row>
    <row r="8">
      <c r="A8" t="str">
        <v>Altre consulenze / agenzie</v>
      </c>
      <c r="B8" t="str">
        <v>Consulenze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f>SUM(C8:N8)</f>
      </c>
    </row>
    <row r="10">
      <c r="A10" t="str">
        <v>TOTALE MESE</v>
      </c>
      <c r="B10" t="str">
        <v/>
      </c>
      <c r="C10">
        <f>SUM(C2:C8)</f>
      </c>
      <c r="D10">
        <f>SUM(D2:D8)</f>
      </c>
      <c r="E10">
        <f>SUM(E2:E8)</f>
      </c>
      <c r="F10">
        <f>SUM(F2:F8)</f>
      </c>
      <c r="G10">
        <f>SUM(G2:G8)</f>
      </c>
      <c r="H10">
        <f>SUM(H2:H8)</f>
      </c>
      <c r="I10">
        <f>SUM(I2:I8)</f>
      </c>
      <c r="J10">
        <f>SUM(J2:J8)</f>
      </c>
      <c r="K10">
        <f>SUM(K2:K8)</f>
      </c>
      <c r="L10">
        <f>SUM(L2:L8)</f>
      </c>
      <c r="M10">
        <f>SUM(M2:M8)</f>
      </c>
      <c r="N10">
        <f>SUM(N2:N8)</f>
      </c>
      <c r="O10">
        <f>SUM(C10:N10)</f>
      </c>
    </row>
    <row r="12">
      <c r="A12" t="str">
        <v>Regole (dall'articolo):</v>
      </c>
    </row>
    <row r="13">
      <c r="A13" t="str">
        <v>- Personale SOLO pro-quota: se il commerciale dedica il 30% del tempo all'acquisizione, inserisci il 30% del costo.</v>
      </c>
    </row>
    <row r="14">
      <c r="A14" t="str">
        <v>- Strumenti: solo la quota usata per acquisizione (es. 50% del CRM).</v>
      </c>
    </row>
    <row r="15">
      <c r="A15" t="str">
        <v>- NON includere: costo del venduto, assistenza post-vendita (è retention).</v>
      </c>
    </row>
    <row r="16">
      <c r="A16" t="str">
        <v>- Sconti di benvenuto e coupon di prima acquisizione: SÌ, per intero.</v>
      </c>
    </row>
  </sheetData>
  <ignoredErrors>
    <ignoredError numberStoredAsText="1" sqref="A1:O1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4"/>
  <sheetViews>
    <sheetView workbookViewId="0"/>
  </sheetViews>
  <cols>
    <col min="1" max="1" width="20.83203125" customWidth="1"/>
    <col min="2" max="2" width="7.83203125" customWidth="1"/>
    <col min="3" max="3" width="7.83203125" customWidth="1"/>
    <col min="4" max="4" width="7.83203125" customWidth="1"/>
    <col min="5" max="5" width="7.83203125" customWidth="1"/>
    <col min="6" max="6" width="7.83203125" customWidth="1"/>
    <col min="7" max="7" width="7.83203125" customWidth="1"/>
    <col min="8" max="8" width="7.83203125" customWidth="1"/>
    <col min="9" max="9" width="7.83203125" customWidth="1"/>
    <col min="10" max="10" width="7.83203125" customWidth="1"/>
    <col min="11" max="11" width="7.83203125" customWidth="1"/>
    <col min="12" max="12" width="7.83203125" customWidth="1"/>
    <col min="13" max="13" width="7.83203125" customWidth="1"/>
    <col min="14" max="14" width="12.83203125" customWidth="1"/>
  </cols>
  <sheetData>
    <row r="1">
      <c r="A1" t="str">
        <v>CANALE</v>
      </c>
      <c r="B1" t="str">
        <v>Gen</v>
      </c>
      <c r="C1" t="str">
        <v>Feb</v>
      </c>
      <c r="D1" t="str">
        <v>Mar</v>
      </c>
      <c r="E1" t="str">
        <v>Apr</v>
      </c>
      <c r="F1" t="str">
        <v>Mag</v>
      </c>
      <c r="G1" t="str">
        <v>Giu</v>
      </c>
      <c r="H1" t="str">
        <v>Lug</v>
      </c>
      <c r="I1" t="str">
        <v>Ago</v>
      </c>
      <c r="J1" t="str">
        <v>Set</v>
      </c>
      <c r="K1" t="str">
        <v>Ott</v>
      </c>
      <c r="L1" t="str">
        <v>Nov</v>
      </c>
      <c r="M1" t="str">
        <v>Dic</v>
      </c>
      <c r="N1" t="str">
        <v>TOTALE ANNO</v>
      </c>
    </row>
    <row r="2">
      <c r="A2" t="str">
        <v>Google Ads</v>
      </c>
      <c r="B2">
        <v>2</v>
      </c>
      <c r="C2">
        <v>1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f>SUM(B2:M2)</f>
      </c>
    </row>
    <row r="3">
      <c r="A3" t="str">
        <v>Meta Ads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>SUM(B3:M3)</f>
      </c>
    </row>
    <row r="4">
      <c r="A4" t="str">
        <v>LinkedIn Ads</v>
      </c>
      <c r="B4">
        <v>1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f>SUM(B4:M4)</f>
      </c>
    </row>
    <row r="5">
      <c r="A5" t="str">
        <v>SEO / Organico</v>
      </c>
      <c r="B5">
        <v>1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f>SUM(B5:M5)</f>
      </c>
    </row>
    <row r="6">
      <c r="A6" t="str">
        <v>Email / Referral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f>SUM(B6:M6)</f>
      </c>
    </row>
    <row r="8">
      <c r="A8" t="str">
        <v>TOTALE MESE</v>
      </c>
      <c r="B8">
        <f>SUM(B2:B6)</f>
      </c>
      <c r="C8">
        <f>SUM(C2:C6)</f>
      </c>
      <c r="D8">
        <f>SUM(D2:D6)</f>
      </c>
      <c r="E8">
        <f>SUM(E2:E6)</f>
      </c>
      <c r="F8">
        <f>SUM(F2:F6)</f>
      </c>
      <c r="G8">
        <f>SUM(G2:G6)</f>
      </c>
      <c r="H8">
        <f>SUM(H2:H6)</f>
      </c>
      <c r="I8">
        <f>SUM(I2:I6)</f>
      </c>
      <c r="J8">
        <f>SUM(J2:J6)</f>
      </c>
      <c r="K8">
        <f>SUM(K2:K6)</f>
      </c>
      <c r="L8">
        <f>SUM(L2:L6)</f>
      </c>
      <c r="M8">
        <f>SUM(M2:M6)</f>
      </c>
      <c r="N8">
        <f>SUM(B8:M8)</f>
      </c>
    </row>
    <row r="10">
      <c r="A10" t="str">
        <v>Regole (dall'articolo):</v>
      </c>
    </row>
    <row r="11">
      <c r="A11" t="str">
        <v>- Conta SOLO clienti nuovi PAGANTI. Niente lead, preventivi, iscritti newsletter.</v>
      </c>
    </row>
    <row r="12">
      <c r="A12" t="str">
        <v>- Cliente riattivato: è "nuovo" solo dopo 12+ mesi di silenzio.</v>
      </c>
    </row>
    <row r="13">
      <c r="A13" t="str">
        <v>- Il campo "fonte" nel CRM deve essere OBBLIGATORIO, o la segmentazione salta.</v>
      </c>
    </row>
    <row r="14">
      <c r="A14" t="str">
        <v>- Cicli di vendita lunghi: ragiona per coorte (costi del periodo in cui hai speso).</v>
      </c>
    </row>
  </sheetData>
  <ignoredErrors>
    <ignoredError numberStoredAsText="1" sqref="A1:N1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M21"/>
  <sheetViews>
    <sheetView workbookViewId="0"/>
  </sheetViews>
  <cols>
    <col min="1" max="1" width="36.83203125" customWidth="1"/>
    <col min="2" max="2" width="13.83203125" customWidth="1"/>
    <col min="3" max="3" width="20.83203125" customWidth="1"/>
    <col min="4" max="4" width="9.83203125" customWidth="1"/>
    <col min="5" max="5" width="11.83203125" customWidth="1"/>
    <col min="6" max="6" width="9.83203125" customWidth="1"/>
    <col min="7" max="7" width="9.83203125" customWidth="1"/>
    <col min="8" max="8" width="9.83203125" customWidth="1"/>
    <col min="9" max="9" width="9.83203125" customWidth="1"/>
    <col min="10" max="10" width="9.83203125" customWidth="1"/>
    <col min="11" max="11" width="9.83203125" customWidth="1"/>
    <col min="12" max="12" width="9.83203125" customWidth="1"/>
    <col min="13" max="13" width="9.83203125" customWidth="1"/>
  </cols>
  <sheetData>
    <row r="1">
      <c r="A1" t="str">
        <v>CAC — OUTPUT (si calcola da solo: aggiorna solo Tab 1 e Tab 2)</v>
      </c>
    </row>
    <row r="3">
      <c r="A3" t="str">
        <v>TREND MENSILE</v>
      </c>
      <c r="B3" t="str">
        <v>Gen</v>
      </c>
      <c r="C3" t="str">
        <v>Feb</v>
      </c>
      <c r="D3" t="str">
        <v>Mar</v>
      </c>
      <c r="E3" t="str">
        <v>Apr</v>
      </c>
      <c r="F3" t="str">
        <v>Mag</v>
      </c>
      <c r="G3" t="str">
        <v>Giu</v>
      </c>
      <c r="H3" t="str">
        <v>Lug</v>
      </c>
      <c r="I3" t="str">
        <v>Ago</v>
      </c>
      <c r="J3" t="str">
        <v>Set</v>
      </c>
      <c r="K3" t="str">
        <v>Ott</v>
      </c>
      <c r="L3" t="str">
        <v>Nov</v>
      </c>
      <c r="M3" t="str">
        <v>Dic</v>
      </c>
    </row>
    <row r="4">
      <c r="A4" t="str">
        <v>Costi totali</v>
      </c>
      <c r="B4">
        <f>'1 - Costi'!C10</f>
      </c>
      <c r="C4">
        <f>'1 - Costi'!D10</f>
      </c>
      <c r="D4">
        <f>'1 - Costi'!E10</f>
      </c>
      <c r="E4">
        <f>'1 - Costi'!F10</f>
      </c>
      <c r="F4">
        <f>'1 - Costi'!G10</f>
      </c>
      <c r="G4">
        <f>'1 - Costi'!H10</f>
      </c>
      <c r="H4">
        <f>'1 - Costi'!I10</f>
      </c>
      <c r="I4">
        <f>'1 - Costi'!J10</f>
      </c>
      <c r="J4">
        <f>'1 - Costi'!K10</f>
      </c>
      <c r="K4">
        <f>'1 - Costi'!L10</f>
      </c>
      <c r="L4">
        <f>'1 - Costi'!M10</f>
      </c>
      <c r="M4">
        <f>'1 - Costi'!N10</f>
      </c>
    </row>
    <row r="5">
      <c r="A5" t="str">
        <v>Nuovi clienti</v>
      </c>
      <c r="B5">
        <f>'2 - Clienti'!B8</f>
      </c>
      <c r="C5">
        <f>'2 - Clienti'!C8</f>
      </c>
      <c r="D5">
        <f>'2 - Clienti'!D8</f>
      </c>
      <c r="E5">
        <f>'2 - Clienti'!E8</f>
      </c>
      <c r="F5">
        <f>'2 - Clienti'!F8</f>
      </c>
      <c r="G5">
        <f>'2 - Clienti'!G8</f>
      </c>
      <c r="H5">
        <f>'2 - Clienti'!H8</f>
      </c>
      <c r="I5">
        <f>'2 - Clienti'!I8</f>
      </c>
      <c r="J5">
        <f>'2 - Clienti'!J8</f>
      </c>
      <c r="K5">
        <f>'2 - Clienti'!K8</f>
      </c>
      <c r="L5">
        <f>'2 - Clienti'!L8</f>
      </c>
      <c r="M5">
        <f>'2 - Clienti'!M8</f>
      </c>
    </row>
    <row r="6">
      <c r="A6" t="str">
        <v>CAC del mese</v>
      </c>
      <c r="B6">
        <f>IFERROR(B4/B5,"")</f>
      </c>
      <c r="C6">
        <f>IFERROR(C4/C5,"")</f>
      </c>
      <c r="D6">
        <f>IFERROR(D4/D5,"")</f>
      </c>
      <c r="E6">
        <f>IFERROR(E4/E5,"")</f>
      </c>
      <c r="F6">
        <f>IFERROR(F4/F5,"")</f>
      </c>
      <c r="G6">
        <f>IFERROR(G4/G5,"")</f>
      </c>
      <c r="H6">
        <f>IFERROR(H4/H5,"")</f>
      </c>
      <c r="I6">
        <f>IFERROR(I4/I5,"")</f>
      </c>
      <c r="J6">
        <f>IFERROR(J4/J5,"")</f>
      </c>
      <c r="K6">
        <f>IFERROR(K4/K5,"")</f>
      </c>
      <c r="L6">
        <f>IFERROR(L4/L5,"")</f>
      </c>
      <c r="M6">
        <f>IFERROR(M4/M5,"")</f>
      </c>
    </row>
    <row r="8">
      <c r="A8" t="str">
        <v>CAC PER CANALE (ultimo trimestre compilato: modifica l'intervallo se serve)</v>
      </c>
    </row>
    <row r="9">
      <c r="A9" t="str">
        <v>Canale</v>
      </c>
      <c r="B9" t="str">
        <v>Costi diretti</v>
      </c>
      <c r="C9" t="str">
        <v>Quota costi condivisi</v>
      </c>
      <c r="D9" t="str">
        <v>Clienti</v>
      </c>
      <c r="E9" t="str">
        <v>CAC canale</v>
      </c>
    </row>
    <row r="10">
      <c r="A10" t="str">
        <v>Google Ads</v>
      </c>
      <c r="B10">
        <f>SUM('1 - Costi'!C2:E2)</f>
      </c>
      <c r="C10">
        <f>IFERROR((SUM('1 - Costi'!C5:E5)+SUM('1 - Costi'!C6:E6))*D10/SUM('2 - Clienti'!B8:D8),0)</f>
      </c>
      <c r="D10">
        <f>SUM('2 - Clienti'!B2:D2)</f>
      </c>
      <c r="E10">
        <f>IFERROR((B10+C10)/D10,"")</f>
      </c>
    </row>
    <row r="11">
      <c r="A11" t="str">
        <v>Meta Ads</v>
      </c>
      <c r="B11">
        <f>SUM('1 - Costi'!C3:E3)</f>
      </c>
      <c r="C11">
        <f>IFERROR((SUM('1 - Costi'!C5:E5)+SUM('1 - Costi'!C6:E6))*D11/SUM('2 - Clienti'!B8:D8),0)</f>
      </c>
      <c r="D11">
        <f>SUM('2 - Clienti'!B3:D3)</f>
      </c>
      <c r="E11">
        <f>IFERROR((B11+C11)/D11,"")</f>
      </c>
    </row>
    <row r="12">
      <c r="A12" t="str">
        <v>LinkedIn Ads</v>
      </c>
      <c r="B12">
        <f>SUM('1 - Costi'!C4:E4)</f>
      </c>
      <c r="C12">
        <f>IFERROR((SUM('1 - Costi'!C5:E5)+SUM('1 - Costi'!C6:E6))*D12/SUM('2 - Clienti'!B8:D8),0)</f>
      </c>
      <c r="D12">
        <f>SUM('2 - Clienti'!B4:D4)</f>
      </c>
      <c r="E12">
        <f>IFERROR((B12+C12)/D12,"")</f>
      </c>
    </row>
    <row r="13">
      <c r="A13" t="str">
        <v>SEO / Organico</v>
      </c>
      <c r="B13">
        <f>SUM('1 - Costi'!C7:E7)+SUM('1 - Costi'!C8:E8)</f>
      </c>
      <c r="C13">
        <f>IFERROR((SUM('1 - Costi'!C5:E5)+SUM('1 - Costi'!C6:E6))*D13/SUM('2 - Clienti'!B8:D8),0)</f>
      </c>
      <c r="D13">
        <f>SUM('2 - Clienti'!B5:D5)</f>
      </c>
      <c r="E13">
        <f>IFERROR((B13+C13)/D13,"")</f>
      </c>
    </row>
    <row r="14">
      <c r="A14" t="str">
        <v>Email / Referral</v>
      </c>
      <c r="B14">
        <v>0</v>
      </c>
      <c r="C14">
        <f>IFERROR((SUM('1 - Costi'!C5:E5)+SUM('1 - Costi'!C6:E6))*D14/SUM('2 - Clienti'!B8:D8),0)</f>
      </c>
      <c r="D14">
        <f>SUM('2 - Clienti'!B6:D6)</f>
      </c>
      <c r="E14">
        <f>IFERROR((B14+C14)/D14,"")</f>
      </c>
    </row>
    <row r="16">
      <c r="A16" t="str">
        <v>CAC TOTALE (tutti i mesi compilati)</v>
      </c>
      <c r="B16">
        <f>IFERROR(SUM('1 - Costi'!C10:N10)/SUM('2 - Clienti'!B8:M8),"")</f>
      </c>
    </row>
    <row r="18">
      <c r="A18" t="str">
        <v>Come leggere (dall'articolo):</v>
      </c>
    </row>
    <row r="19">
      <c r="A19" t="str">
        <v>- Costi diretti: la spesa del canale va sul canale (consulente SEO -&gt; Organico).</v>
      </c>
    </row>
    <row r="20">
      <c r="A20" t="str">
        <v>- Costi condivisi (personale, CRM/tool): allocati in proporzione ai clienti del canale.</v>
      </c>
    </row>
    <row r="21">
      <c r="A21" t="str">
        <v>- Il CAC va letto contro il valore del cliente (LTV), mai in isolamento.</v>
      </c>
    </row>
  </sheetData>
  <ignoredErrors>
    <ignoredError numberStoredAsText="1" sqref="A1:M2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1 - Costi</vt:lpstr>
      <vt:lpstr>2 - Clienti</vt:lpstr>
      <vt:lpstr>3 - Output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